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2023\청소용역\"/>
    </mc:Choice>
  </mc:AlternateContent>
  <xr:revisionPtr revIDLastSave="0" documentId="13_ncr:1_{BB1092BA-B94C-43FA-A394-D778EE511B88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연간용역(2인)" sheetId="1" r:id="rId1"/>
  </sheets>
  <calcPr calcId="191029"/>
</workbook>
</file>

<file path=xl/calcChain.xml><?xml version="1.0" encoding="utf-8"?>
<calcChain xmlns="http://schemas.openxmlformats.org/spreadsheetml/2006/main">
  <c r="C7" i="1" l="1"/>
  <c r="C10" i="1" l="1"/>
  <c r="C13" i="1"/>
  <c r="C8" i="1"/>
  <c r="C11" i="1"/>
  <c r="C12" i="1" s="1"/>
  <c r="C17" i="1" l="1"/>
  <c r="C9" i="1" l="1"/>
  <c r="C14" i="1" l="1"/>
  <c r="C20" i="1" l="1"/>
  <c r="C21" i="1" s="1"/>
  <c r="C22" i="1" s="1"/>
  <c r="C23" i="1" s="1"/>
  <c r="C19" i="1"/>
  <c r="C24" i="1" l="1"/>
  <c r="C25" i="1" s="1"/>
</calcChain>
</file>

<file path=xl/sharedStrings.xml><?xml version="1.0" encoding="utf-8"?>
<sst xmlns="http://schemas.openxmlformats.org/spreadsheetml/2006/main" count="56" uniqueCount="55">
  <si>
    <t>금  액</t>
    <phoneticPr fontId="5" type="noConversion"/>
  </si>
  <si>
    <t>비 고</t>
    <phoneticPr fontId="5" type="noConversion"/>
  </si>
  <si>
    <t>소   계 ②</t>
    <phoneticPr fontId="5" type="noConversion"/>
  </si>
  <si>
    <t>재료비④</t>
    <phoneticPr fontId="5" type="noConversion"/>
  </si>
  <si>
    <t>일반관리비⑤</t>
    <phoneticPr fontId="5" type="noConversion"/>
  </si>
  <si>
    <t>기업이윤⑥</t>
    <phoneticPr fontId="5" type="noConversion"/>
  </si>
  <si>
    <t>계⑦</t>
    <phoneticPr fontId="5" type="noConversion"/>
  </si>
  <si>
    <t>부가가치세⑧</t>
    <phoneticPr fontId="5" type="noConversion"/>
  </si>
  <si>
    <t>⑦+⑧</t>
    <phoneticPr fontId="5" type="noConversion"/>
  </si>
  <si>
    <t>보험료</t>
    <phoneticPr fontId="5" type="noConversion"/>
  </si>
  <si>
    <t>경비</t>
    <phoneticPr fontId="1" type="noConversion"/>
  </si>
  <si>
    <r>
      <rPr>
        <b/>
        <sz val="15"/>
        <rFont val="돋움"/>
        <family val="3"/>
        <charset val="129"/>
      </rPr>
      <t>장생포</t>
    </r>
    <r>
      <rPr>
        <b/>
        <sz val="15"/>
        <rFont val="Noto Sans Mono CJK JP Regular"/>
        <family val="2"/>
      </rPr>
      <t xml:space="preserve"> </t>
    </r>
    <r>
      <rPr>
        <b/>
        <sz val="15"/>
        <rFont val="돋움"/>
        <family val="3"/>
        <charset val="129"/>
      </rPr>
      <t>문화창고 청소 용역</t>
    </r>
    <r>
      <rPr>
        <b/>
        <sz val="15"/>
        <rFont val="Noto Sans Mono CJK JP Regular"/>
        <family val="2"/>
      </rPr>
      <t xml:space="preserve"> </t>
    </r>
    <r>
      <rPr>
        <b/>
        <sz val="15"/>
        <rFont val="돋움"/>
        <family val="3"/>
        <charset val="129"/>
      </rPr>
      <t>산출내역서</t>
    </r>
    <r>
      <rPr>
        <b/>
        <sz val="15"/>
        <rFont val="Noto Sans Mono CJK JP Regular"/>
        <family val="3"/>
        <charset val="129"/>
      </rPr>
      <t>(12</t>
    </r>
    <r>
      <rPr>
        <b/>
        <sz val="15"/>
        <rFont val="돋움"/>
        <family val="3"/>
        <charset val="129"/>
      </rPr>
      <t>개월</t>
    </r>
    <r>
      <rPr>
        <b/>
        <sz val="15"/>
        <rFont val="Noto Sans Mono CJK JP Regular"/>
        <family val="3"/>
        <charset val="129"/>
      </rPr>
      <t>)</t>
    </r>
    <phoneticPr fontId="5" type="noConversion"/>
  </si>
  <si>
    <t>항목</t>
    <phoneticPr fontId="1" type="noConversion"/>
  </si>
  <si>
    <t>①*4.5%</t>
    <phoneticPr fontId="5" type="noConversion"/>
  </si>
  <si>
    <t>재단 별도구매</t>
    <phoneticPr fontId="5" type="noConversion"/>
  </si>
  <si>
    <t>식비지원</t>
    <phoneticPr fontId="1" type="noConversion"/>
  </si>
  <si>
    <t>산출 내역</t>
    <phoneticPr fontId="5" type="noConversion"/>
  </si>
  <si>
    <t>인       건       비</t>
    <phoneticPr fontId="5" type="noConversion"/>
  </si>
  <si>
    <t>주휴수당ⓑ</t>
    <phoneticPr fontId="5" type="noConversion"/>
  </si>
  <si>
    <t>근로기준법 제55조</t>
    <phoneticPr fontId="5" type="noConversion"/>
  </si>
  <si>
    <t>근로기준법 제60조</t>
    <phoneticPr fontId="5" type="noConversion"/>
  </si>
  <si>
    <t>소   계 ①</t>
    <phoneticPr fontId="5" type="noConversion"/>
  </si>
  <si>
    <t>고용보험법 제6조</t>
    <phoneticPr fontId="5" type="noConversion"/>
  </si>
  <si>
    <t>국민연금법 제88조</t>
    <phoneticPr fontId="5" type="noConversion"/>
  </si>
  <si>
    <t>국민건강보험법 제69조</t>
    <phoneticPr fontId="5" type="noConversion"/>
  </si>
  <si>
    <t>노인장기요양보험법 제9조</t>
    <phoneticPr fontId="5" type="noConversion"/>
  </si>
  <si>
    <t>①*0.06%</t>
    <phoneticPr fontId="5" type="noConversion"/>
  </si>
  <si>
    <t>임금채권보장법 제9조</t>
    <phoneticPr fontId="5" type="noConversion"/>
  </si>
  <si>
    <t>소   계③</t>
    <phoneticPr fontId="5" type="noConversion"/>
  </si>
  <si>
    <t>용역에 투입되는 소모재료비</t>
    <phoneticPr fontId="5" type="noConversion"/>
  </si>
  <si>
    <t>지방자치단체를 당사자로 하는 계약에 관한 법률 시행규칙 제8조</t>
    <phoneticPr fontId="5" type="noConversion"/>
  </si>
  <si>
    <t>⑦*10%</t>
    <phoneticPr fontId="5" type="noConversion"/>
  </si>
  <si>
    <t>부가가치세법 제14조</t>
    <phoneticPr fontId="5" type="noConversion"/>
  </si>
  <si>
    <t>합계⑨</t>
    <phoneticPr fontId="5" type="noConversion"/>
  </si>
  <si>
    <t>12개월(1인) 합계</t>
    <phoneticPr fontId="5" type="noConversion"/>
  </si>
  <si>
    <t>교 통 비</t>
    <phoneticPr fontId="1" type="noConversion"/>
  </si>
  <si>
    <t>⑨*12개월(1인)</t>
    <phoneticPr fontId="5" type="noConversion"/>
  </si>
  <si>
    <t>12개월 2인 최종 내역</t>
    <phoneticPr fontId="5" type="noConversion"/>
  </si>
  <si>
    <t>①*0.9%</t>
    <phoneticPr fontId="5" type="noConversion"/>
  </si>
  <si>
    <t>연차수당ⓓ</t>
    <phoneticPr fontId="1" type="noConversion"/>
  </si>
  <si>
    <t>산업재해보상보험법 제4조</t>
    <phoneticPr fontId="5" type="noConversion"/>
  </si>
  <si>
    <t>총   계</t>
    <phoneticPr fontId="5" type="noConversion"/>
  </si>
  <si>
    <t>중소기업중앙회 발표
(단순노무종사원 단가)</t>
    <phoneticPr fontId="5" type="noConversion"/>
  </si>
  <si>
    <t>①*1.15%</t>
    <phoneticPr fontId="5" type="noConversion"/>
  </si>
  <si>
    <t>①*3.545%</t>
    <phoneticPr fontId="5" type="noConversion"/>
  </si>
  <si>
    <t>ⓗ*12.81%</t>
    <phoneticPr fontId="5" type="noConversion"/>
  </si>
  <si>
    <t>(①+②+③+④)*10%</t>
    <phoneticPr fontId="5" type="noConversion"/>
  </si>
  <si>
    <t>(①+②+③+⑤)*10%</t>
    <phoneticPr fontId="5" type="noConversion"/>
  </si>
  <si>
    <t>기 본 급ⓐ</t>
    <phoneticPr fontId="5" type="noConversion"/>
  </si>
  <si>
    <t>산재보험료ⓔ</t>
    <phoneticPr fontId="5" type="noConversion"/>
  </si>
  <si>
    <t>고용보험료ⓕ</t>
    <phoneticPr fontId="5" type="noConversion"/>
  </si>
  <si>
    <t>연금보험료ⓖ</t>
    <phoneticPr fontId="5" type="noConversion"/>
  </si>
  <si>
    <t>건강보험룡ⓗ</t>
    <phoneticPr fontId="5" type="noConversion"/>
  </si>
  <si>
    <t>장기요양보험료ⓘ</t>
    <phoneticPr fontId="5" type="noConversion"/>
  </si>
  <si>
    <t>임금채권부담금ⓙ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</si>
</sst>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_-;\-* #,##0_-;_-* &quot;-&quot;??_-;_-@_-"/>
  </numFmts>
  <fonts count="2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5"/>
      <name val="Noto Sans Mono CJK JP Regular"/>
    </font>
    <font>
      <b/>
      <sz val="15"/>
      <name val="돋움"/>
      <family val="3"/>
      <charset val="129"/>
    </font>
    <font>
      <b/>
      <sz val="15"/>
      <name val="Noto Sans Mono CJK JP Regular"/>
      <family val="2"/>
    </font>
    <font>
      <sz val="8"/>
      <name val="돋움"/>
      <family val="3"/>
      <charset val="129"/>
    </font>
    <font>
      <sz val="10"/>
      <color rgb="FF000000"/>
      <name val="Times New Roman"/>
      <family val="1"/>
    </font>
    <font>
      <b/>
      <sz val="15"/>
      <name val="Noto Sans Mono CJK JP Regular"/>
      <family val="3"/>
      <charset val="129"/>
    </font>
    <font>
      <sz val="11"/>
      <name val="굴림체"/>
      <family val="3"/>
      <charset val="129"/>
    </font>
    <font>
      <sz val="10"/>
      <color theme="1"/>
      <name val="한컴돋움"/>
      <family val="1"/>
      <charset val="129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0"/>
      <name val="굴림체"/>
      <family val="3"/>
      <charset val="129"/>
    </font>
    <font>
      <sz val="8"/>
      <name val="굴림체"/>
      <family val="3"/>
      <charset val="129"/>
    </font>
    <font>
      <sz val="6"/>
      <color rgb="FF000000"/>
      <name val="굴림체"/>
      <family val="3"/>
      <charset val="129"/>
    </font>
    <font>
      <sz val="6"/>
      <name val="굴림체"/>
      <family val="3"/>
      <charset val="129"/>
    </font>
    <font>
      <b/>
      <sz val="11"/>
      <name val="굴림체"/>
      <family val="3"/>
      <charset val="129"/>
    </font>
    <font>
      <sz val="11"/>
      <color rgb="FF000000"/>
      <name val="굴림체"/>
      <family val="3"/>
      <charset val="129"/>
    </font>
    <font>
      <sz val="9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b/>
      <sz val="12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5">
    <xf numFmtId="0" fontId="0" fillId="0" borderId="0" xfId="0">
      <alignment vertical="center"/>
    </xf>
    <xf numFmtId="0" fontId="0" fillId="0" borderId="0" xfId="0" applyFill="1" applyBorder="1" applyAlignment="1">
      <alignment horizontal="left" vertical="top"/>
    </xf>
    <xf numFmtId="0" fontId="2" fillId="2" borderId="0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41" fontId="17" fillId="0" borderId="6" xfId="1" applyNumberFormat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center" vertical="center" wrapText="1"/>
    </xf>
    <xf numFmtId="41" fontId="17" fillId="0" borderId="8" xfId="1" applyNumberFormat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41" fontId="17" fillId="2" borderId="12" xfId="1" applyNumberFormat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left" vertical="center" wrapText="1"/>
    </xf>
    <xf numFmtId="41" fontId="17" fillId="2" borderId="0" xfId="1" applyNumberFormat="1" applyFont="1" applyFill="1" applyBorder="1" applyAlignment="1">
      <alignment horizontal="left" vertical="center" wrapText="1"/>
    </xf>
    <xf numFmtId="41" fontId="17" fillId="4" borderId="14" xfId="1" applyNumberFormat="1" applyFont="1" applyFill="1" applyBorder="1" applyAlignment="1">
      <alignment horizontal="left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41" fontId="17" fillId="0" borderId="16" xfId="1" applyNumberFormat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center" vertical="center" wrapText="1"/>
    </xf>
    <xf numFmtId="41" fontId="17" fillId="0" borderId="10" xfId="1" applyNumberFormat="1" applyFont="1" applyFill="1" applyBorder="1" applyAlignment="1">
      <alignment horizontal="left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41" fontId="20" fillId="3" borderId="18" xfId="1" applyNumberFormat="1" applyFont="1" applyFill="1" applyBorder="1" applyAlignment="1">
      <alignment horizontal="left" vertical="center" wrapText="1"/>
    </xf>
    <xf numFmtId="0" fontId="20" fillId="3" borderId="18" xfId="1" applyFont="1" applyFill="1" applyBorder="1" applyAlignment="1">
      <alignment horizontal="center" vertical="center" wrapText="1"/>
    </xf>
    <xf numFmtId="0" fontId="21" fillId="3" borderId="19" xfId="1" applyFont="1" applyFill="1" applyBorder="1" applyAlignment="1">
      <alignment horizontal="center" vertical="center" wrapText="1"/>
    </xf>
    <xf numFmtId="176" fontId="17" fillId="0" borderId="16" xfId="1" applyNumberFormat="1" applyFont="1" applyFill="1" applyBorder="1" applyAlignment="1">
      <alignment horizontal="left" vertical="center" wrapText="1"/>
    </xf>
    <xf numFmtId="0" fontId="16" fillId="5" borderId="3" xfId="1" applyFont="1" applyFill="1" applyBorder="1" applyAlignment="1">
      <alignment horizontal="center" vertical="center" wrapText="1"/>
    </xf>
    <xf numFmtId="0" fontId="16" fillId="5" borderId="4" xfId="1" applyFont="1" applyFill="1" applyBorder="1" applyAlignment="1">
      <alignment horizontal="center" vertical="center" wrapText="1"/>
    </xf>
    <xf numFmtId="0" fontId="16" fillId="5" borderId="8" xfId="1" applyFont="1" applyFill="1" applyBorder="1" applyAlignment="1">
      <alignment horizontal="center" vertical="center" wrapText="1"/>
    </xf>
    <xf numFmtId="41" fontId="19" fillId="5" borderId="8" xfId="1" applyNumberFormat="1" applyFont="1" applyFill="1" applyBorder="1" applyAlignment="1">
      <alignment horizontal="left" vertical="center" wrapText="1"/>
    </xf>
    <xf numFmtId="0" fontId="17" fillId="5" borderId="8" xfId="1" applyFont="1" applyFill="1" applyBorder="1" applyAlignment="1">
      <alignment horizontal="left" vertical="center" wrapText="1"/>
    </xf>
    <xf numFmtId="0" fontId="8" fillId="5" borderId="9" xfId="1" applyFont="1" applyFill="1" applyBorder="1" applyAlignment="1">
      <alignment horizontal="left" vertical="center" wrapText="1"/>
    </xf>
    <xf numFmtId="0" fontId="16" fillId="5" borderId="10" xfId="1" applyFont="1" applyFill="1" applyBorder="1" applyAlignment="1">
      <alignment horizontal="center" vertical="center" wrapText="1"/>
    </xf>
    <xf numFmtId="41" fontId="19" fillId="5" borderId="10" xfId="1" applyNumberFormat="1" applyFont="1" applyFill="1" applyBorder="1" applyAlignment="1">
      <alignment horizontal="left" vertical="center" wrapText="1"/>
    </xf>
    <xf numFmtId="0" fontId="17" fillId="5" borderId="10" xfId="1" applyFont="1" applyFill="1" applyBorder="1" applyAlignment="1">
      <alignment horizontal="left" vertical="center" wrapText="1"/>
    </xf>
    <xf numFmtId="0" fontId="17" fillId="5" borderId="11" xfId="1" applyFont="1" applyFill="1" applyBorder="1" applyAlignment="1">
      <alignment horizontal="left" vertical="center" wrapText="1"/>
    </xf>
    <xf numFmtId="0" fontId="16" fillId="5" borderId="12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8" fillId="5" borderId="22" xfId="1" applyFont="1" applyFill="1" applyBorder="1" applyAlignment="1">
      <alignment horizontal="center" vertical="center" wrapText="1"/>
    </xf>
    <xf numFmtId="41" fontId="19" fillId="5" borderId="18" xfId="1" applyNumberFormat="1" applyFont="1" applyFill="1" applyBorder="1" applyAlignment="1">
      <alignment horizontal="left" vertical="center" wrapText="1"/>
    </xf>
    <xf numFmtId="0" fontId="17" fillId="5" borderId="18" xfId="1" applyFont="1" applyFill="1" applyBorder="1" applyAlignment="1">
      <alignment horizontal="center" vertical="center" wrapText="1"/>
    </xf>
    <xf numFmtId="0" fontId="8" fillId="5" borderId="19" xfId="1" applyFont="1" applyFill="1" applyBorder="1" applyAlignment="1">
      <alignment horizontal="center" vertical="center" wrapText="1"/>
    </xf>
    <xf numFmtId="41" fontId="19" fillId="5" borderId="16" xfId="1" applyNumberFormat="1" applyFont="1" applyFill="1" applyBorder="1" applyAlignment="1">
      <alignment horizontal="left" vertical="center" wrapText="1"/>
    </xf>
    <xf numFmtId="0" fontId="17" fillId="5" borderId="8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21" fillId="3" borderId="17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center" vertical="center"/>
    </xf>
    <xf numFmtId="0" fontId="17" fillId="0" borderId="28" xfId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right" vertical="center" shrinkToFit="1"/>
    </xf>
    <xf numFmtId="0" fontId="9" fillId="0" borderId="20" xfId="0" applyFont="1" applyBorder="1" applyAlignment="1">
      <alignment vertical="center"/>
    </xf>
    <xf numFmtId="0" fontId="16" fillId="5" borderId="17" xfId="1" applyFont="1" applyFill="1" applyBorder="1" applyAlignment="1">
      <alignment horizontal="center" vertical="center" wrapText="1"/>
    </xf>
    <xf numFmtId="0" fontId="16" fillId="5" borderId="23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16" fillId="5" borderId="13" xfId="1" applyFont="1" applyFill="1" applyBorder="1" applyAlignment="1">
      <alignment horizontal="center" vertical="center" wrapText="1"/>
    </xf>
    <xf numFmtId="0" fontId="16" fillId="5" borderId="15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9" defaultPivotStyle="PivotStyleLight16"/>
  <colors>
    <mruColors>
      <color rgb="FFADC7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="115" zoomScaleNormal="115" workbookViewId="0">
      <selection activeCell="H6" sqref="H6"/>
    </sheetView>
  </sheetViews>
  <sheetFormatPr defaultRowHeight="16.5"/>
  <cols>
    <col min="1" max="1" width="5.875" style="1" customWidth="1"/>
    <col min="2" max="2" width="17.125" style="1" customWidth="1"/>
    <col min="3" max="3" width="15.125" style="1" customWidth="1"/>
    <col min="4" max="4" width="27.375" style="1" customWidth="1"/>
    <col min="5" max="5" width="18.5" style="1" customWidth="1"/>
    <col min="6" max="16384" width="9" style="1"/>
  </cols>
  <sheetData>
    <row r="1" spans="1:5" ht="42" customHeight="1">
      <c r="A1" s="55" t="s">
        <v>11</v>
      </c>
      <c r="B1" s="56"/>
      <c r="C1" s="56"/>
      <c r="D1" s="56"/>
      <c r="E1" s="56"/>
    </row>
    <row r="2" spans="1:5" ht="20.25" thickBot="1">
      <c r="A2" s="2"/>
      <c r="B2" s="2"/>
      <c r="C2" s="65"/>
      <c r="D2" s="66"/>
      <c r="E2" s="66"/>
    </row>
    <row r="3" spans="1:5" ht="25.5" customHeight="1" thickBot="1">
      <c r="A3" s="57" t="s">
        <v>12</v>
      </c>
      <c r="B3" s="58"/>
      <c r="C3" s="32" t="s">
        <v>0</v>
      </c>
      <c r="D3" s="32" t="s">
        <v>16</v>
      </c>
      <c r="E3" s="33" t="s">
        <v>1</v>
      </c>
    </row>
    <row r="4" spans="1:5" ht="27.75" customHeight="1" thickTop="1">
      <c r="A4" s="59" t="s">
        <v>17</v>
      </c>
      <c r="B4" s="9" t="s">
        <v>48</v>
      </c>
      <c r="C4" s="10"/>
      <c r="D4" s="3"/>
      <c r="E4" s="4" t="s">
        <v>42</v>
      </c>
    </row>
    <row r="5" spans="1:5" ht="27.75" customHeight="1">
      <c r="A5" s="60"/>
      <c r="B5" s="11" t="s">
        <v>18</v>
      </c>
      <c r="C5" s="12"/>
      <c r="D5" s="3"/>
      <c r="E5" s="13" t="s">
        <v>19</v>
      </c>
    </row>
    <row r="6" spans="1:5" ht="27.75" customHeight="1">
      <c r="A6" s="60"/>
      <c r="B6" s="11" t="s">
        <v>39</v>
      </c>
      <c r="C6" s="12"/>
      <c r="D6" s="3"/>
      <c r="E6" s="13" t="s">
        <v>20</v>
      </c>
    </row>
    <row r="7" spans="1:5" ht="27.75" customHeight="1">
      <c r="A7" s="61"/>
      <c r="B7" s="34" t="s">
        <v>21</v>
      </c>
      <c r="C7" s="35">
        <f>SUM(C4:C6)</f>
        <v>0</v>
      </c>
      <c r="D7" s="36"/>
      <c r="E7" s="37"/>
    </row>
    <row r="8" spans="1:5" ht="27.75" customHeight="1">
      <c r="A8" s="60" t="s">
        <v>9</v>
      </c>
      <c r="B8" s="11" t="s">
        <v>49</v>
      </c>
      <c r="C8" s="12">
        <f>C7*0.9%</f>
        <v>0</v>
      </c>
      <c r="D8" s="14" t="s">
        <v>38</v>
      </c>
      <c r="E8" s="6" t="s">
        <v>40</v>
      </c>
    </row>
    <row r="9" spans="1:5" ht="27.75" customHeight="1">
      <c r="A9" s="60"/>
      <c r="B9" s="11" t="s">
        <v>50</v>
      </c>
      <c r="C9" s="12">
        <f>C7*1.05%</f>
        <v>0</v>
      </c>
      <c r="D9" s="14" t="s">
        <v>43</v>
      </c>
      <c r="E9" s="13" t="s">
        <v>22</v>
      </c>
    </row>
    <row r="10" spans="1:5" ht="27.75" customHeight="1">
      <c r="A10" s="60"/>
      <c r="B10" s="11" t="s">
        <v>51</v>
      </c>
      <c r="C10" s="12">
        <f>C7*4.5%</f>
        <v>0</v>
      </c>
      <c r="D10" s="14" t="s">
        <v>13</v>
      </c>
      <c r="E10" s="13" t="s">
        <v>23</v>
      </c>
    </row>
    <row r="11" spans="1:5" ht="27.75" customHeight="1">
      <c r="A11" s="60"/>
      <c r="B11" s="11" t="s">
        <v>52</v>
      </c>
      <c r="C11" s="12">
        <f>C7*3.495%</f>
        <v>0</v>
      </c>
      <c r="D11" s="14" t="s">
        <v>44</v>
      </c>
      <c r="E11" s="26" t="s">
        <v>24</v>
      </c>
    </row>
    <row r="12" spans="1:5" ht="27.75" customHeight="1">
      <c r="A12" s="60"/>
      <c r="B12" s="11" t="s">
        <v>53</v>
      </c>
      <c r="C12" s="12">
        <f>C11*12.27%</f>
        <v>0</v>
      </c>
      <c r="D12" s="14" t="s">
        <v>45</v>
      </c>
      <c r="E12" s="6" t="s">
        <v>25</v>
      </c>
    </row>
    <row r="13" spans="1:5" ht="27.75" customHeight="1">
      <c r="A13" s="60"/>
      <c r="B13" s="11" t="s">
        <v>54</v>
      </c>
      <c r="C13" s="12">
        <f>C7*0.06%</f>
        <v>0</v>
      </c>
      <c r="D13" s="14" t="s">
        <v>26</v>
      </c>
      <c r="E13" s="5" t="s">
        <v>27</v>
      </c>
    </row>
    <row r="14" spans="1:5" ht="27.75" customHeight="1">
      <c r="A14" s="61"/>
      <c r="B14" s="38" t="s">
        <v>2</v>
      </c>
      <c r="C14" s="39">
        <f>SUM(C8:C13)</f>
        <v>0</v>
      </c>
      <c r="D14" s="40"/>
      <c r="E14" s="41"/>
    </row>
    <row r="15" spans="1:5" ht="27.75" customHeight="1">
      <c r="A15" s="62" t="s">
        <v>10</v>
      </c>
      <c r="B15" s="15" t="s">
        <v>15</v>
      </c>
      <c r="C15" s="16"/>
      <c r="D15" s="27"/>
      <c r="E15" s="17"/>
    </row>
    <row r="16" spans="1:5" ht="27.75" customHeight="1">
      <c r="A16" s="63"/>
      <c r="B16" s="15" t="s">
        <v>35</v>
      </c>
      <c r="C16" s="18"/>
      <c r="D16" s="27"/>
      <c r="E16" s="17"/>
    </row>
    <row r="17" spans="1:5" ht="25.5" customHeight="1">
      <c r="A17" s="64"/>
      <c r="B17" s="42" t="s">
        <v>28</v>
      </c>
      <c r="C17" s="35">
        <f>C15+C16</f>
        <v>0</v>
      </c>
      <c r="D17" s="43"/>
      <c r="E17" s="44"/>
    </row>
    <row r="18" spans="1:5" ht="27.75" customHeight="1">
      <c r="A18" s="53" t="s">
        <v>3</v>
      </c>
      <c r="B18" s="54"/>
      <c r="C18" s="19"/>
      <c r="D18" s="20" t="s">
        <v>29</v>
      </c>
      <c r="E18" s="21" t="s">
        <v>14</v>
      </c>
    </row>
    <row r="19" spans="1:5" ht="27.75" customHeight="1">
      <c r="A19" s="69" t="s">
        <v>4</v>
      </c>
      <c r="B19" s="70"/>
      <c r="C19" s="22">
        <f>(C7+C14+C17)*3%</f>
        <v>0</v>
      </c>
      <c r="D19" s="14" t="s">
        <v>46</v>
      </c>
      <c r="E19" s="7" t="s">
        <v>30</v>
      </c>
    </row>
    <row r="20" spans="1:5" ht="27.75" customHeight="1">
      <c r="A20" s="69" t="s">
        <v>5</v>
      </c>
      <c r="B20" s="70"/>
      <c r="C20" s="31">
        <f>SUM(C7,C14,C17,C19)*2%</f>
        <v>0</v>
      </c>
      <c r="D20" s="14" t="s">
        <v>47</v>
      </c>
      <c r="E20" s="8" t="s">
        <v>30</v>
      </c>
    </row>
    <row r="21" spans="1:5" ht="27.75" customHeight="1">
      <c r="A21" s="71" t="s">
        <v>6</v>
      </c>
      <c r="B21" s="72"/>
      <c r="C21" s="48">
        <f>C7+C14+C17+C18+C19+C20</f>
        <v>0</v>
      </c>
      <c r="D21" s="49"/>
      <c r="E21" s="50"/>
    </row>
    <row r="22" spans="1:5" ht="27.75" customHeight="1">
      <c r="A22" s="69" t="s">
        <v>7</v>
      </c>
      <c r="B22" s="70"/>
      <c r="C22" s="22">
        <f>C21*10%</f>
        <v>0</v>
      </c>
      <c r="D22" s="14" t="s">
        <v>31</v>
      </c>
      <c r="E22" s="5" t="s">
        <v>32</v>
      </c>
    </row>
    <row r="23" spans="1:5" ht="27.75" customHeight="1">
      <c r="A23" s="73" t="s">
        <v>33</v>
      </c>
      <c r="B23" s="74"/>
      <c r="C23" s="24">
        <f>C21+C22</f>
        <v>0</v>
      </c>
      <c r="D23" s="25" t="s">
        <v>8</v>
      </c>
      <c r="E23" s="23"/>
    </row>
    <row r="24" spans="1:5" ht="27.75" customHeight="1" thickBot="1">
      <c r="A24" s="67" t="s">
        <v>34</v>
      </c>
      <c r="B24" s="68"/>
      <c r="C24" s="45">
        <f>ROUNDDOWN(C23*12, -1)</f>
        <v>0</v>
      </c>
      <c r="D24" s="46" t="s">
        <v>36</v>
      </c>
      <c r="E24" s="47"/>
    </row>
    <row r="25" spans="1:5" ht="30.75" customHeight="1" thickBot="1">
      <c r="A25" s="51" t="s">
        <v>41</v>
      </c>
      <c r="B25" s="52"/>
      <c r="C25" s="28">
        <f>C24*2</f>
        <v>0</v>
      </c>
      <c r="D25" s="29" t="s">
        <v>37</v>
      </c>
      <c r="E25" s="30"/>
    </row>
  </sheetData>
  <mergeCells count="14">
    <mergeCell ref="A25:B25"/>
    <mergeCell ref="A18:B18"/>
    <mergeCell ref="A1:E1"/>
    <mergeCell ref="A3:B3"/>
    <mergeCell ref="A4:A7"/>
    <mergeCell ref="A8:A14"/>
    <mergeCell ref="A15:A17"/>
    <mergeCell ref="C2:E2"/>
    <mergeCell ref="A24:B24"/>
    <mergeCell ref="A19:B19"/>
    <mergeCell ref="A20:B20"/>
    <mergeCell ref="A21:B21"/>
    <mergeCell ref="A22:B22"/>
    <mergeCell ref="A23:B23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연간용역(2인)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박미성</cp:lastModifiedBy>
  <cp:lastPrinted>2021-12-03T07:57:58Z</cp:lastPrinted>
  <dcterms:created xsi:type="dcterms:W3CDTF">2019-07-23T08:42:30Z</dcterms:created>
  <dcterms:modified xsi:type="dcterms:W3CDTF">2022-12-06T09:21:20Z</dcterms:modified>
</cp:coreProperties>
</file>